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vahele\Tampereen seutu\Lempäälän Vesi - General\Verkostot\Vesinäytteet\"/>
    </mc:Choice>
  </mc:AlternateContent>
  <xr:revisionPtr revIDLastSave="0" documentId="13_ncr:1_{DB9350C7-8974-4339-87CB-4FD69B34FC3D}" xr6:coauthVersionLast="45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Jaksottainen 2010-" sheetId="2" r:id="rId1"/>
  </sheets>
  <externalReferences>
    <externalReference r:id="rId2"/>
  </externalReferences>
  <definedNames>
    <definedName name="_xlnm.Print_Area" localSheetId="0">'Jaksottainen 2010-'!$A$1:$O$61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2" l="1"/>
  <c r="N39" i="2" l="1"/>
  <c r="N40" i="2"/>
  <c r="N42" i="2"/>
  <c r="L40" i="2" l="1"/>
  <c r="L17" i="2"/>
  <c r="L10" i="2"/>
  <c r="L36" i="2"/>
  <c r="L24" i="2"/>
  <c r="L26" i="2"/>
  <c r="L38" i="2"/>
  <c r="K31" i="2" l="1"/>
  <c r="K27" i="2"/>
  <c r="K26" i="2"/>
  <c r="K25" i="2"/>
  <c r="K24" i="2"/>
  <c r="K23" i="2"/>
  <c r="K17" i="2"/>
  <c r="K10" i="2"/>
  <c r="E31" i="2"/>
</calcChain>
</file>

<file path=xl/sharedStrings.xml><?xml version="1.0" encoding="utf-8"?>
<sst xmlns="http://schemas.openxmlformats.org/spreadsheetml/2006/main" count="245" uniqueCount="116">
  <si>
    <t>&lt;10</t>
  </si>
  <si>
    <t>&lt;0,005</t>
  </si>
  <si>
    <t>Escherichia  coli</t>
  </si>
  <si>
    <t>Koliformiset bakteerit</t>
  </si>
  <si>
    <t>Suolistop. enterokokit</t>
  </si>
  <si>
    <t>Hapettuvuus</t>
  </si>
  <si>
    <t>Kloridi</t>
  </si>
  <si>
    <t>Nitriittityppi</t>
  </si>
  <si>
    <t>Nitriitti</t>
  </si>
  <si>
    <t>Nitraattityppi</t>
  </si>
  <si>
    <t>Nitraatti</t>
  </si>
  <si>
    <t>Natrium</t>
  </si>
  <si>
    <t>Sulfaatti</t>
  </si>
  <si>
    <t>Fluoridi</t>
  </si>
  <si>
    <t>Alumiini</t>
  </si>
  <si>
    <t>Kupari</t>
  </si>
  <si>
    <t>Arseeni</t>
  </si>
  <si>
    <t>Seleeni</t>
  </si>
  <si>
    <t>Boori</t>
  </si>
  <si>
    <t>Kadmium</t>
  </si>
  <si>
    <t>Kromi</t>
  </si>
  <si>
    <t>Lyijy</t>
  </si>
  <si>
    <t>Nikkeli</t>
  </si>
  <si>
    <t>Elohopea</t>
  </si>
  <si>
    <t>Ammoniumtyppi</t>
  </si>
  <si>
    <t>MPN/ 100 ml</t>
  </si>
  <si>
    <t>pmy/100ml</t>
  </si>
  <si>
    <t>&lt;5</t>
  </si>
  <si>
    <t>mg/l O2</t>
  </si>
  <si>
    <t>mg/l</t>
  </si>
  <si>
    <t>mg/l N</t>
  </si>
  <si>
    <t>µg/l</t>
  </si>
  <si>
    <t>mg SO4/l</t>
  </si>
  <si>
    <t>&lt;1</t>
  </si>
  <si>
    <t>Määritys</t>
  </si>
  <si>
    <t>&lt;0,2</t>
  </si>
  <si>
    <t>&lt;2</t>
  </si>
  <si>
    <t>&lt;0,8</t>
  </si>
  <si>
    <t>&lt;4</t>
  </si>
  <si>
    <t>Lempäälän pääverkosto</t>
  </si>
  <si>
    <t>Laatusuositus</t>
  </si>
  <si>
    <t>50 mg/l</t>
  </si>
  <si>
    <t>1,5 mg/l</t>
  </si>
  <si>
    <t>5,0 µg/l</t>
  </si>
  <si>
    <t>50 µg/l</t>
  </si>
  <si>
    <t>10 µg/l</t>
  </si>
  <si>
    <t>20 µg/l</t>
  </si>
  <si>
    <t>1,0 µg/l</t>
  </si>
  <si>
    <t>200 mg/l</t>
  </si>
  <si>
    <t>250 mg/l</t>
  </si>
  <si>
    <t>200 µg/l</t>
  </si>
  <si>
    <t>0 pmy/100ml</t>
  </si>
  <si>
    <t>5,0 mg/l</t>
  </si>
  <si>
    <t>1,0 mg/l</t>
  </si>
  <si>
    <t>0,50 mg/l</t>
  </si>
  <si>
    <t>11,0 mg/l</t>
  </si>
  <si>
    <t>0,5 mg/l</t>
  </si>
  <si>
    <t>0,15 mg/l</t>
  </si>
  <si>
    <t>Orgaanisen hiilen kokonaismäärä (TOC)</t>
  </si>
  <si>
    <t>Kemiallinen laatuvaatimus</t>
  </si>
  <si>
    <t>Akryyliamidi</t>
  </si>
  <si>
    <t>Antimoni</t>
  </si>
  <si>
    <t>0,10 µg/l</t>
  </si>
  <si>
    <t>Bentseeni</t>
  </si>
  <si>
    <t>Bentso(a)pyreeni</t>
  </si>
  <si>
    <t>Bromaatti</t>
  </si>
  <si>
    <t>0,010 µg/l</t>
  </si>
  <si>
    <t>2,0 mg/l</t>
  </si>
  <si>
    <t>Syanidit</t>
  </si>
  <si>
    <t>1,2-dikloorietaani</t>
  </si>
  <si>
    <t>3,0 µg/l</t>
  </si>
  <si>
    <t>Polysykliset aromaattiset hiilivedyt</t>
  </si>
  <si>
    <t>Tetra- ja trikloorieteeni yhteensä</t>
  </si>
  <si>
    <t>Trihalometaanit yhteensä</t>
  </si>
  <si>
    <t>100 µg/l</t>
  </si>
  <si>
    <t>Kloorifenolit yhteensä</t>
  </si>
  <si>
    <t>Pesäkkeiden lukumäärä (22ºC)</t>
  </si>
  <si>
    <t>&lt;0,08</t>
  </si>
  <si>
    <t>&lt;0,1</t>
  </si>
  <si>
    <t>Ei tod.</t>
  </si>
  <si>
    <t>Etelä 2011</t>
  </si>
  <si>
    <t>Etelä 2012</t>
  </si>
  <si>
    <t>Etelä 2013</t>
  </si>
  <si>
    <t>Etelä 2010</t>
  </si>
  <si>
    <t>&lt;0,3</t>
  </si>
  <si>
    <t>&lt;0,05</t>
  </si>
  <si>
    <t>alle MR</t>
  </si>
  <si>
    <t>Tetrakloorieteeni</t>
  </si>
  <si>
    <t>Trikloorieteeni</t>
  </si>
  <si>
    <t xml:space="preserve">Kloorifenolit </t>
  </si>
  <si>
    <t>Seuraavat aineet määritellään vähintään kerran, ja jos pitoisuudet ovat alle 50% raja-arvopitoisuudesta eikä ole ilmeistä syytä niiden nousemiseen, määritykset tehdään myöhemmin 5 vuoden välein (461/2000):</t>
  </si>
  <si>
    <t>ei epätavallisia muutoksia</t>
  </si>
  <si>
    <t>Etelä 2014</t>
  </si>
  <si>
    <t>Etelä 2015</t>
  </si>
  <si>
    <t>Etelä 2016</t>
  </si>
  <si>
    <t>&lt;0,5</t>
  </si>
  <si>
    <t>&lt;2,5</t>
  </si>
  <si>
    <t>&lt;0,15</t>
  </si>
  <si>
    <t>Etelä 2017</t>
  </si>
  <si>
    <t>Etelä 2018</t>
  </si>
  <si>
    <t>Jaksottainen veden laadunvalvonta</t>
  </si>
  <si>
    <t>Etelä 2019</t>
  </si>
  <si>
    <t>Torjunta-aineet GC+LC</t>
  </si>
  <si>
    <t>Ei todettu</t>
  </si>
  <si>
    <t>Bromidikloorimetaani</t>
  </si>
  <si>
    <t>Bromoformi</t>
  </si>
  <si>
    <t>Dibromikloorimetaani</t>
  </si>
  <si>
    <t>Kloroformi</t>
  </si>
  <si>
    <t>&lt;0,5 µg/l</t>
  </si>
  <si>
    <t>Etelä 2020</t>
  </si>
  <si>
    <t>&lt;0,007</t>
  </si>
  <si>
    <t>Etelä 2021</t>
  </si>
  <si>
    <t>&lt;0,02</t>
  </si>
  <si>
    <t>&lt;3</t>
  </si>
  <si>
    <t>Polyaromaattiset aromaattiset hiilivedyt</t>
  </si>
  <si>
    <t>0,10 ng/l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</si>
</sst>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/>
    <xf numFmtId="165" fontId="0" fillId="0" borderId="1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0" fillId="4" borderId="1" xfId="0" applyFill="1" applyBorder="1" applyAlignment="1">
      <alignment shrinkToFit="1"/>
    </xf>
    <xf numFmtId="0" fontId="2" fillId="4" borderId="1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tkuva%202009%20alka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tkuva koonti"/>
      <sheetName val="kooste"/>
      <sheetName val="2021"/>
      <sheetName val="2020"/>
      <sheetName val="2019"/>
      <sheetName val="2018"/>
      <sheetName val="2017"/>
      <sheetName val="2016"/>
      <sheetName val="2015"/>
      <sheetName val="2009"/>
      <sheetName val="2010"/>
      <sheetName val="2011"/>
      <sheetName val="2012"/>
      <sheetName val="2013"/>
      <sheetName val="2014"/>
    </sheetNames>
    <sheetDataSet>
      <sheetData sheetId="0"/>
      <sheetData sheetId="1"/>
      <sheetData sheetId="2"/>
      <sheetData sheetId="3">
        <row r="18">
          <cell r="X18">
            <v>2.4000000000000004</v>
          </cell>
          <cell r="Z18">
            <v>21</v>
          </cell>
          <cell r="AI18">
            <v>9.1999999999999993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61"/>
  <sheetViews>
    <sheetView tabSelected="1" topLeftCell="A4" zoomScale="120" zoomScaleNormal="120" workbookViewId="0">
      <selection activeCell="O14" sqref="O14"/>
    </sheetView>
  </sheetViews>
  <sheetFormatPr defaultRowHeight="12.75" x14ac:dyDescent="0.2"/>
  <cols>
    <col min="1" max="1" width="33.140625" customWidth="1"/>
    <col min="2" max="2" width="12.7109375" customWidth="1"/>
    <col min="3" max="3" width="14.140625" customWidth="1"/>
    <col min="4" max="4" width="9.28515625" style="17" hidden="1" customWidth="1"/>
    <col min="5" max="7" width="9.140625" style="2" hidden="1" customWidth="1"/>
    <col min="8" max="9" width="9.140625" hidden="1" customWidth="1"/>
    <col min="10" max="10" width="0" hidden="1" customWidth="1"/>
  </cols>
  <sheetData>
    <row r="1" spans="1:78" ht="15" x14ac:dyDescent="0.2">
      <c r="A1" s="14" t="s">
        <v>39</v>
      </c>
      <c r="B1" s="14"/>
      <c r="C1" s="16"/>
      <c r="D1" s="20"/>
      <c r="E1" s="14"/>
      <c r="H1" s="2"/>
      <c r="I1" s="2"/>
      <c r="J1" s="2"/>
      <c r="K1" s="2"/>
      <c r="L1" s="2"/>
      <c r="M1" s="2"/>
      <c r="N1" s="2"/>
      <c r="O1" s="2"/>
    </row>
    <row r="2" spans="1:78" ht="15.75" customHeight="1" x14ac:dyDescent="0.25">
      <c r="A2" s="47" t="s">
        <v>100</v>
      </c>
      <c r="B2" s="47"/>
      <c r="C2" s="47"/>
      <c r="D2" s="47"/>
      <c r="E2" s="47"/>
      <c r="F2" s="4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5.75" customHeight="1" x14ac:dyDescent="0.25">
      <c r="A3" s="5"/>
      <c r="B3" s="5"/>
      <c r="C3" s="5"/>
      <c r="D3" s="5"/>
      <c r="E3" s="5"/>
      <c r="F3" s="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25.5" x14ac:dyDescent="0.2">
      <c r="A4" s="9" t="s">
        <v>34</v>
      </c>
      <c r="B4" s="9"/>
      <c r="C4" s="19" t="s">
        <v>59</v>
      </c>
      <c r="D4" s="19" t="s">
        <v>83</v>
      </c>
      <c r="E4" s="19" t="s">
        <v>80</v>
      </c>
      <c r="F4" s="19" t="s">
        <v>81</v>
      </c>
      <c r="G4" s="19" t="s">
        <v>82</v>
      </c>
      <c r="H4" s="19" t="s">
        <v>92</v>
      </c>
      <c r="I4" s="19" t="s">
        <v>93</v>
      </c>
      <c r="J4" s="19" t="s">
        <v>94</v>
      </c>
      <c r="K4" s="19" t="s">
        <v>98</v>
      </c>
      <c r="L4" s="19" t="s">
        <v>99</v>
      </c>
      <c r="M4" s="19" t="s">
        <v>101</v>
      </c>
      <c r="N4" s="19" t="s">
        <v>109</v>
      </c>
      <c r="O4" s="19" t="s">
        <v>111</v>
      </c>
    </row>
    <row r="5" spans="1:78" x14ac:dyDescent="0.2">
      <c r="A5" s="36" t="s">
        <v>2</v>
      </c>
      <c r="B5" s="37" t="s">
        <v>25</v>
      </c>
      <c r="C5" s="3" t="s">
        <v>51</v>
      </c>
      <c r="D5" s="23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78" x14ac:dyDescent="0.2">
      <c r="A6" s="38" t="s">
        <v>3</v>
      </c>
      <c r="B6" s="37" t="s">
        <v>25</v>
      </c>
      <c r="C6" s="3" t="s">
        <v>51</v>
      </c>
      <c r="D6" s="23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</row>
    <row r="7" spans="1:78" x14ac:dyDescent="0.2">
      <c r="A7" s="36" t="s">
        <v>4</v>
      </c>
      <c r="B7" s="37" t="s">
        <v>26</v>
      </c>
      <c r="C7" s="3" t="s">
        <v>51</v>
      </c>
      <c r="D7" s="23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78" hidden="1" x14ac:dyDescent="0.2">
      <c r="A8" s="36" t="s">
        <v>60</v>
      </c>
      <c r="B8" s="37" t="s">
        <v>31</v>
      </c>
      <c r="C8" s="3" t="s">
        <v>62</v>
      </c>
      <c r="D8" s="23"/>
      <c r="E8" s="1" t="s">
        <v>85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78" x14ac:dyDescent="0.2">
      <c r="A9" s="36" t="s">
        <v>61</v>
      </c>
      <c r="B9" s="37" t="s">
        <v>31</v>
      </c>
      <c r="C9" s="3" t="s">
        <v>43</v>
      </c>
      <c r="D9" s="23"/>
      <c r="E9" s="1" t="s">
        <v>84</v>
      </c>
      <c r="F9" s="1"/>
      <c r="G9" s="1"/>
      <c r="H9" s="1"/>
      <c r="I9" s="1"/>
      <c r="J9" s="1"/>
      <c r="K9" s="1"/>
      <c r="L9" s="1"/>
      <c r="M9" s="1"/>
      <c r="N9" s="1"/>
      <c r="O9" s="1" t="s">
        <v>84</v>
      </c>
    </row>
    <row r="10" spans="1:78" x14ac:dyDescent="0.2">
      <c r="A10" s="39" t="s">
        <v>16</v>
      </c>
      <c r="B10" s="40" t="s">
        <v>31</v>
      </c>
      <c r="C10" s="8" t="s">
        <v>45</v>
      </c>
      <c r="D10" s="24" t="s">
        <v>35</v>
      </c>
      <c r="E10" s="1">
        <v>0.24</v>
      </c>
      <c r="F10" s="1">
        <v>0.22</v>
      </c>
      <c r="G10" s="1">
        <v>0.21</v>
      </c>
      <c r="H10" s="1">
        <v>0.25</v>
      </c>
      <c r="I10" s="1">
        <v>0.26</v>
      </c>
      <c r="J10" s="1">
        <v>0.27</v>
      </c>
      <c r="K10" s="1">
        <f>(0.27+0.34)/2</f>
        <v>0.30500000000000005</v>
      </c>
      <c r="L10" s="1">
        <f>(0.36+0.27)/2</f>
        <v>0.315</v>
      </c>
      <c r="M10" s="1">
        <v>0.27</v>
      </c>
      <c r="N10" s="1">
        <v>0.28499999999999998</v>
      </c>
      <c r="O10" s="1">
        <v>0.35</v>
      </c>
    </row>
    <row r="11" spans="1:78" x14ac:dyDescent="0.2">
      <c r="A11" s="39" t="s">
        <v>63</v>
      </c>
      <c r="B11" s="40" t="s">
        <v>31</v>
      </c>
      <c r="C11" s="8" t="s">
        <v>47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113</v>
      </c>
    </row>
    <row r="12" spans="1:78" x14ac:dyDescent="0.2">
      <c r="A12" s="39" t="s">
        <v>64</v>
      </c>
      <c r="B12" s="40" t="s">
        <v>31</v>
      </c>
      <c r="C12" s="8" t="s">
        <v>66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113</v>
      </c>
    </row>
    <row r="13" spans="1:78" x14ac:dyDescent="0.2">
      <c r="A13" s="39" t="s">
        <v>18</v>
      </c>
      <c r="B13" s="40" t="s">
        <v>29</v>
      </c>
      <c r="C13" s="8" t="s">
        <v>53</v>
      </c>
      <c r="D13" s="24"/>
      <c r="E13" s="1" t="s">
        <v>78</v>
      </c>
      <c r="F13" s="1"/>
      <c r="G13" s="1"/>
      <c r="H13" s="1"/>
      <c r="I13" s="1"/>
      <c r="J13" s="1"/>
      <c r="K13" s="1"/>
      <c r="L13" s="1"/>
      <c r="M13" s="1"/>
      <c r="N13" s="1"/>
      <c r="O13" s="1" t="s">
        <v>112</v>
      </c>
    </row>
    <row r="14" spans="1:78" x14ac:dyDescent="0.2">
      <c r="A14" s="39" t="s">
        <v>65</v>
      </c>
      <c r="B14" s="40" t="s">
        <v>31</v>
      </c>
      <c r="C14" s="8" t="s">
        <v>45</v>
      </c>
      <c r="D14" s="24"/>
      <c r="E14" s="1" t="s">
        <v>27</v>
      </c>
      <c r="F14" s="1" t="s">
        <v>27</v>
      </c>
      <c r="G14" s="1" t="s">
        <v>27</v>
      </c>
      <c r="H14" s="1" t="s">
        <v>27</v>
      </c>
      <c r="I14" s="1" t="s">
        <v>27</v>
      </c>
      <c r="J14" s="1" t="s">
        <v>96</v>
      </c>
      <c r="K14" s="1"/>
      <c r="L14" s="1"/>
      <c r="M14" s="1"/>
      <c r="N14" s="1"/>
      <c r="O14" s="1" t="s">
        <v>113</v>
      </c>
    </row>
    <row r="15" spans="1:78" x14ac:dyDescent="0.2">
      <c r="A15" s="39" t="s">
        <v>19</v>
      </c>
      <c r="B15" s="37" t="s">
        <v>31</v>
      </c>
      <c r="C15" s="8" t="s">
        <v>43</v>
      </c>
      <c r="D15" s="24" t="s">
        <v>77</v>
      </c>
      <c r="E15" s="1" t="s">
        <v>77</v>
      </c>
      <c r="F15" s="1" t="s">
        <v>77</v>
      </c>
      <c r="G15" s="1" t="s">
        <v>77</v>
      </c>
      <c r="H15" s="1" t="s">
        <v>77</v>
      </c>
      <c r="I15" s="1" t="s">
        <v>77</v>
      </c>
      <c r="J15" s="1" t="s">
        <v>77</v>
      </c>
      <c r="K15" s="1" t="s">
        <v>77</v>
      </c>
      <c r="L15" s="1" t="s">
        <v>77</v>
      </c>
      <c r="M15" s="1" t="s">
        <v>77</v>
      </c>
      <c r="N15" s="1" t="s">
        <v>77</v>
      </c>
      <c r="O15" s="1" t="s">
        <v>77</v>
      </c>
    </row>
    <row r="16" spans="1:78" x14ac:dyDescent="0.2">
      <c r="A16" s="39" t="s">
        <v>20</v>
      </c>
      <c r="B16" s="37" t="s">
        <v>31</v>
      </c>
      <c r="C16" s="8" t="s">
        <v>44</v>
      </c>
      <c r="D16" s="24" t="s">
        <v>36</v>
      </c>
      <c r="E16" s="1" t="s">
        <v>36</v>
      </c>
      <c r="F16" s="1" t="s">
        <v>36</v>
      </c>
      <c r="G16" s="1" t="s">
        <v>36</v>
      </c>
      <c r="H16" s="1" t="s">
        <v>36</v>
      </c>
      <c r="I16" s="1" t="s">
        <v>36</v>
      </c>
      <c r="J16" s="1" t="s">
        <v>36</v>
      </c>
      <c r="K16" s="1" t="s">
        <v>36</v>
      </c>
      <c r="L16" s="1" t="s">
        <v>36</v>
      </c>
      <c r="M16" s="1" t="s">
        <v>36</v>
      </c>
      <c r="N16" s="1" t="s">
        <v>36</v>
      </c>
      <c r="O16" s="1" t="s">
        <v>36</v>
      </c>
    </row>
    <row r="17" spans="1:15" ht="12" customHeight="1" x14ac:dyDescent="0.2">
      <c r="A17" s="39" t="s">
        <v>15</v>
      </c>
      <c r="B17" s="37" t="s">
        <v>29</v>
      </c>
      <c r="C17" s="8" t="s">
        <v>67</v>
      </c>
      <c r="D17" s="24">
        <v>2.5000000000000001E-2</v>
      </c>
      <c r="E17" s="1">
        <v>1.4999999999999999E-2</v>
      </c>
      <c r="F17" s="1">
        <v>2.3E-2</v>
      </c>
      <c r="G17" s="1">
        <v>2.5999999999999999E-2</v>
      </c>
      <c r="H17" s="1">
        <v>3.4000000000000002E-2</v>
      </c>
      <c r="I17" s="1">
        <v>8.5999999999999993E-2</v>
      </c>
      <c r="J17" s="1">
        <v>8.1000000000000003E-2</v>
      </c>
      <c r="K17" s="31">
        <f>(0.023+0.11)/2</f>
        <v>6.6500000000000004E-2</v>
      </c>
      <c r="L17" s="31">
        <f>(0.015+0.12)/2</f>
        <v>6.7500000000000004E-2</v>
      </c>
      <c r="M17" s="31">
        <v>0.05</v>
      </c>
      <c r="N17" s="31">
        <v>0.15</v>
      </c>
      <c r="O17" s="31">
        <v>0.39500000000000002</v>
      </c>
    </row>
    <row r="18" spans="1:15" hidden="1" x14ac:dyDescent="0.2">
      <c r="A18" s="39" t="s">
        <v>68</v>
      </c>
      <c r="B18" s="37" t="s">
        <v>31</v>
      </c>
      <c r="C18" s="8" t="s">
        <v>44</v>
      </c>
      <c r="D18" s="24"/>
      <c r="E18" s="1" t="s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39" t="s">
        <v>69</v>
      </c>
      <c r="B19" s="37" t="s">
        <v>31</v>
      </c>
      <c r="C19" s="8" t="s">
        <v>70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95</v>
      </c>
    </row>
    <row r="20" spans="1:15" x14ac:dyDescent="0.2">
      <c r="A20" s="39" t="s">
        <v>13</v>
      </c>
      <c r="B20" s="37" t="s">
        <v>29</v>
      </c>
      <c r="C20" s="8" t="s">
        <v>42</v>
      </c>
      <c r="D20" s="24" t="s">
        <v>78</v>
      </c>
      <c r="E20" s="1" t="s">
        <v>78</v>
      </c>
      <c r="F20" s="1">
        <v>0.13</v>
      </c>
      <c r="G20" s="1">
        <v>0.11</v>
      </c>
      <c r="H20" s="1">
        <v>9.6000000000000002E-2</v>
      </c>
      <c r="I20" s="1">
        <v>9.5000000000000001E-2</v>
      </c>
      <c r="J20" s="1" t="s">
        <v>97</v>
      </c>
      <c r="K20" s="1" t="s">
        <v>97</v>
      </c>
      <c r="L20" s="1" t="s">
        <v>97</v>
      </c>
      <c r="M20" s="1">
        <v>0.17</v>
      </c>
      <c r="N20" s="1">
        <v>0.10349999999999999</v>
      </c>
      <c r="O20" s="1">
        <v>0.125</v>
      </c>
    </row>
    <row r="21" spans="1:15" x14ac:dyDescent="0.2">
      <c r="A21" s="39" t="s">
        <v>21</v>
      </c>
      <c r="B21" s="37" t="s">
        <v>31</v>
      </c>
      <c r="C21" s="8" t="s">
        <v>45</v>
      </c>
      <c r="D21" s="24" t="s">
        <v>37</v>
      </c>
      <c r="E21" s="1" t="s">
        <v>37</v>
      </c>
      <c r="F21" s="1" t="s">
        <v>37</v>
      </c>
      <c r="G21" s="1" t="s">
        <v>37</v>
      </c>
      <c r="H21" s="1" t="s">
        <v>37</v>
      </c>
      <c r="I21" s="1" t="s">
        <v>37</v>
      </c>
      <c r="J21" s="1" t="s">
        <v>37</v>
      </c>
      <c r="K21" s="1" t="s">
        <v>78</v>
      </c>
      <c r="L21" s="1" t="s">
        <v>78</v>
      </c>
      <c r="M21" s="1" t="s">
        <v>78</v>
      </c>
      <c r="N21" s="1" t="s">
        <v>78</v>
      </c>
      <c r="O21" s="1" t="s">
        <v>78</v>
      </c>
    </row>
    <row r="22" spans="1:15" x14ac:dyDescent="0.2">
      <c r="A22" s="39" t="s">
        <v>23</v>
      </c>
      <c r="B22" s="37" t="s">
        <v>31</v>
      </c>
      <c r="C22" s="8" t="s">
        <v>47</v>
      </c>
      <c r="D22" s="24" t="s">
        <v>78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1</v>
      </c>
    </row>
    <row r="23" spans="1:15" x14ac:dyDescent="0.2">
      <c r="A23" s="39" t="s">
        <v>22</v>
      </c>
      <c r="B23" s="37" t="s">
        <v>31</v>
      </c>
      <c r="C23" s="8" t="s">
        <v>46</v>
      </c>
      <c r="D23" s="24" t="s">
        <v>38</v>
      </c>
      <c r="E23" s="1" t="s">
        <v>38</v>
      </c>
      <c r="F23" s="1" t="s">
        <v>38</v>
      </c>
      <c r="G23" s="1" t="s">
        <v>38</v>
      </c>
      <c r="H23" s="1" t="s">
        <v>38</v>
      </c>
      <c r="I23" s="1">
        <v>3.5</v>
      </c>
      <c r="J23" s="1">
        <v>2</v>
      </c>
      <c r="K23" s="1">
        <f>(1.2+2.2)/2</f>
        <v>1.7000000000000002</v>
      </c>
      <c r="L23" s="1">
        <v>1.7</v>
      </c>
      <c r="M23" s="1">
        <v>1.5</v>
      </c>
      <c r="N23" s="1">
        <v>2.9</v>
      </c>
      <c r="O23" s="1">
        <v>2.2000000000000002</v>
      </c>
    </row>
    <row r="24" spans="1:15" x14ac:dyDescent="0.2">
      <c r="A24" s="36" t="s">
        <v>10</v>
      </c>
      <c r="B24" s="37" t="s">
        <v>29</v>
      </c>
      <c r="C24" s="3" t="s">
        <v>41</v>
      </c>
      <c r="D24" s="23">
        <v>2.2999999999999998</v>
      </c>
      <c r="E24" s="1">
        <v>1.6</v>
      </c>
      <c r="F24" s="1">
        <v>2.7</v>
      </c>
      <c r="G24" s="1">
        <v>2.5</v>
      </c>
      <c r="H24" s="1">
        <v>2</v>
      </c>
      <c r="I24" s="1">
        <v>2.8</v>
      </c>
      <c r="J24" s="1">
        <v>2</v>
      </c>
      <c r="K24" s="1">
        <f>(2.4+2.6)/2</f>
        <v>2.5</v>
      </c>
      <c r="L24" s="1">
        <f>(3.4+1.8)/2</f>
        <v>2.6</v>
      </c>
      <c r="M24" s="1">
        <v>1.9</v>
      </c>
      <c r="N24" s="1">
        <v>1.8</v>
      </c>
      <c r="O24" s="1">
        <v>2.5499999999999998</v>
      </c>
    </row>
    <row r="25" spans="1:15" hidden="1" x14ac:dyDescent="0.2">
      <c r="A25" s="36" t="s">
        <v>9</v>
      </c>
      <c r="B25" s="37" t="s">
        <v>30</v>
      </c>
      <c r="C25" s="3" t="s">
        <v>55</v>
      </c>
      <c r="D25" s="23">
        <v>0.53</v>
      </c>
      <c r="E25" s="1">
        <v>0.36</v>
      </c>
      <c r="F25" s="1">
        <v>0.61</v>
      </c>
      <c r="G25" s="1">
        <v>0.56000000000000005</v>
      </c>
      <c r="H25" s="1">
        <v>0.45</v>
      </c>
      <c r="I25" s="1">
        <v>0.62</v>
      </c>
      <c r="J25" s="1">
        <v>0.45</v>
      </c>
      <c r="K25" s="1">
        <f>(0.53+2.59)/2</f>
        <v>1.56</v>
      </c>
      <c r="L25" s="1"/>
      <c r="M25" s="1"/>
      <c r="N25" s="1"/>
      <c r="O25" s="1"/>
    </row>
    <row r="26" spans="1:15" x14ac:dyDescent="0.2">
      <c r="A26" s="36" t="s">
        <v>8</v>
      </c>
      <c r="B26" s="37" t="s">
        <v>29</v>
      </c>
      <c r="C26" s="3" t="s">
        <v>56</v>
      </c>
      <c r="D26" s="23">
        <v>2.1000000000000001E-2</v>
      </c>
      <c r="E26" s="1">
        <v>3.4000000000000002E-2</v>
      </c>
      <c r="F26" s="1">
        <v>7.4000000000000003E-3</v>
      </c>
      <c r="G26" s="1">
        <v>7.7000000000000002E-3</v>
      </c>
      <c r="H26" s="1">
        <v>1.4E-2</v>
      </c>
      <c r="I26" s="1">
        <v>3.6999999999999998E-2</v>
      </c>
      <c r="J26" s="1">
        <v>7.9000000000000001E-2</v>
      </c>
      <c r="K26" s="1">
        <f>(0.017+0.46)/2</f>
        <v>0.23850000000000002</v>
      </c>
      <c r="L26" s="1">
        <f>(0.041+0.045)/2</f>
        <v>4.2999999999999997E-2</v>
      </c>
      <c r="M26" s="1">
        <v>8.5999999999999993E-2</v>
      </c>
      <c r="N26" s="1" t="s">
        <v>110</v>
      </c>
      <c r="O26" s="1">
        <f>0.03+0.048/2</f>
        <v>5.3999999999999999E-2</v>
      </c>
    </row>
    <row r="27" spans="1:15" ht="12.75" hidden="1" customHeight="1" x14ac:dyDescent="0.2">
      <c r="A27" s="36" t="s">
        <v>7</v>
      </c>
      <c r="B27" s="37" t="s">
        <v>30</v>
      </c>
      <c r="C27" s="3" t="s">
        <v>57</v>
      </c>
      <c r="D27" s="23">
        <v>6.4000000000000003E-3</v>
      </c>
      <c r="E27" s="1">
        <v>0.01</v>
      </c>
      <c r="F27" s="1">
        <v>2.3E-3</v>
      </c>
      <c r="G27" s="1">
        <v>2.3999999999999998E-3</v>
      </c>
      <c r="H27" s="1">
        <v>4.1000000000000003E-3</v>
      </c>
      <c r="I27" s="1">
        <v>1.0999999999999999E-2</v>
      </c>
      <c r="J27" s="31">
        <v>2.4E-2</v>
      </c>
      <c r="K27" s="31">
        <f>(0.0051+0.014)/2</f>
        <v>9.5499999999999995E-3</v>
      </c>
      <c r="L27" s="31"/>
      <c r="M27" s="31"/>
      <c r="N27" s="31"/>
      <c r="O27" s="31"/>
    </row>
    <row r="28" spans="1:15" ht="12.75" customHeight="1" x14ac:dyDescent="0.2">
      <c r="A28" s="36" t="s">
        <v>114</v>
      </c>
      <c r="B28" s="37" t="s">
        <v>31</v>
      </c>
      <c r="C28" s="3" t="s">
        <v>115</v>
      </c>
      <c r="D28" s="23"/>
      <c r="E28" s="1" t="s">
        <v>86</v>
      </c>
      <c r="F28" s="1"/>
      <c r="G28" s="1"/>
      <c r="H28" s="1"/>
      <c r="I28" s="1"/>
      <c r="J28" s="1"/>
      <c r="K28" s="1"/>
      <c r="L28" s="1"/>
      <c r="M28" s="1"/>
      <c r="N28" s="1"/>
      <c r="O28" s="1" t="s">
        <v>103</v>
      </c>
    </row>
    <row r="29" spans="1:15" ht="12.75" customHeight="1" x14ac:dyDescent="0.2">
      <c r="A29" s="36" t="s">
        <v>17</v>
      </c>
      <c r="B29" s="37" t="s">
        <v>31</v>
      </c>
      <c r="C29" s="3" t="s">
        <v>45</v>
      </c>
      <c r="D29" s="23">
        <v>0.2</v>
      </c>
      <c r="E29" s="1" t="s">
        <v>35</v>
      </c>
      <c r="F29" s="1">
        <v>0.2</v>
      </c>
      <c r="G29" s="1">
        <v>0.2</v>
      </c>
      <c r="H29" s="1">
        <v>0.2</v>
      </c>
      <c r="I29" s="1">
        <v>0.4</v>
      </c>
      <c r="J29" s="1">
        <v>0.22</v>
      </c>
      <c r="K29" s="1"/>
      <c r="L29" s="1"/>
      <c r="M29" s="1"/>
      <c r="N29" s="1" t="s">
        <v>35</v>
      </c>
      <c r="O29" s="1">
        <v>0.28999999999999998</v>
      </c>
    </row>
    <row r="30" spans="1:15" x14ac:dyDescent="0.2">
      <c r="A30" s="36" t="s">
        <v>72</v>
      </c>
      <c r="B30" s="37" t="s">
        <v>31</v>
      </c>
      <c r="C30" s="3" t="s">
        <v>45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 t="s">
        <v>95</v>
      </c>
    </row>
    <row r="31" spans="1:15" x14ac:dyDescent="0.2">
      <c r="A31" s="36" t="s">
        <v>73</v>
      </c>
      <c r="B31" s="37" t="s">
        <v>31</v>
      </c>
      <c r="C31" s="3" t="s">
        <v>74</v>
      </c>
      <c r="D31" s="23">
        <v>9.8000000000000007</v>
      </c>
      <c r="E31" s="1">
        <f>(2+2.7)/2</f>
        <v>2.35</v>
      </c>
      <c r="F31" s="1" t="s">
        <v>33</v>
      </c>
      <c r="G31" s="1">
        <v>4.4000000000000004</v>
      </c>
      <c r="H31" s="1">
        <v>5.7</v>
      </c>
      <c r="I31" s="1" t="s">
        <v>33</v>
      </c>
      <c r="J31" s="1" t="s">
        <v>95</v>
      </c>
      <c r="K31" s="1">
        <f>(0.62+0.5)/2</f>
        <v>0.56000000000000005</v>
      </c>
      <c r="L31" s="1">
        <v>0.56000000000000005</v>
      </c>
      <c r="M31" s="1" t="s">
        <v>95</v>
      </c>
      <c r="N31" s="1">
        <v>1.6</v>
      </c>
      <c r="O31" s="1">
        <v>2.0499999999999998</v>
      </c>
    </row>
    <row r="32" spans="1:15" x14ac:dyDescent="0.2">
      <c r="A32" s="12" t="s">
        <v>75</v>
      </c>
      <c r="B32" s="13" t="s">
        <v>31</v>
      </c>
      <c r="C32" s="3" t="s">
        <v>45</v>
      </c>
      <c r="D32" s="23"/>
      <c r="E32" s="1" t="s">
        <v>79</v>
      </c>
      <c r="F32" s="1"/>
      <c r="G32" s="1"/>
      <c r="H32" s="1"/>
      <c r="I32" s="1"/>
      <c r="J32" s="1"/>
      <c r="K32" s="1"/>
      <c r="L32" s="1"/>
      <c r="M32" s="1"/>
      <c r="N32" s="1"/>
      <c r="O32" s="1" t="s">
        <v>103</v>
      </c>
    </row>
    <row r="33" spans="1:15" x14ac:dyDescent="0.2">
      <c r="A33" s="11"/>
      <c r="B33" s="10"/>
      <c r="C33" s="18"/>
      <c r="D33" s="21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7" t="s">
        <v>34</v>
      </c>
      <c r="B34" s="6"/>
      <c r="C34" s="7" t="s">
        <v>40</v>
      </c>
      <c r="D34" s="22"/>
      <c r="H34" s="2"/>
      <c r="I34" s="2"/>
      <c r="J34" s="2"/>
      <c r="K34" s="2"/>
      <c r="L34" s="2"/>
      <c r="M34" s="2"/>
      <c r="N34" s="2"/>
      <c r="O34" s="2"/>
    </row>
    <row r="35" spans="1:15" ht="22.5" x14ac:dyDescent="0.2">
      <c r="A35" s="39" t="s">
        <v>76</v>
      </c>
      <c r="B35" s="41"/>
      <c r="C35" s="29" t="s">
        <v>91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</row>
    <row r="36" spans="1:15" x14ac:dyDescent="0.2">
      <c r="A36" s="39" t="s">
        <v>14</v>
      </c>
      <c r="B36" s="37" t="s">
        <v>31</v>
      </c>
      <c r="C36" s="4" t="s">
        <v>50</v>
      </c>
      <c r="D36" s="27">
        <v>44</v>
      </c>
      <c r="E36" s="26">
        <v>32</v>
      </c>
      <c r="F36" s="26">
        <v>34</v>
      </c>
      <c r="G36" s="26">
        <v>22</v>
      </c>
      <c r="H36" s="26">
        <v>14</v>
      </c>
      <c r="I36" s="26">
        <v>10</v>
      </c>
      <c r="J36" s="26">
        <v>12</v>
      </c>
      <c r="K36" s="26">
        <v>22</v>
      </c>
      <c r="L36" s="26">
        <f>(23+12)/2</f>
        <v>17.5</v>
      </c>
      <c r="M36" s="26">
        <v>15</v>
      </c>
      <c r="N36" s="26">
        <v>12.5</v>
      </c>
      <c r="O36" s="26">
        <v>21</v>
      </c>
    </row>
    <row r="37" spans="1:15" hidden="1" x14ac:dyDescent="0.2">
      <c r="A37" s="39" t="s">
        <v>24</v>
      </c>
      <c r="B37" s="42" t="s">
        <v>30</v>
      </c>
      <c r="C37" s="8" t="s">
        <v>54</v>
      </c>
      <c r="D37" s="27">
        <v>1.7000000000000001E-2</v>
      </c>
      <c r="E37" s="26">
        <v>3.3000000000000002E-2</v>
      </c>
      <c r="F37" s="26">
        <v>3.3000000000000002E-2</v>
      </c>
      <c r="G37" s="26">
        <v>2.1000000000000001E-2</v>
      </c>
      <c r="H37" s="26">
        <v>2.1999999999999999E-2</v>
      </c>
      <c r="I37" s="26">
        <v>1.9E-2</v>
      </c>
      <c r="J37" s="26">
        <v>3.5999999999999997E-2</v>
      </c>
      <c r="K37" s="26">
        <v>1.2500000000000001E-2</v>
      </c>
      <c r="L37" s="26"/>
      <c r="M37" s="26"/>
      <c r="N37" s="26"/>
      <c r="O37" s="26"/>
    </row>
    <row r="38" spans="1:15" x14ac:dyDescent="0.2">
      <c r="A38" s="36" t="s">
        <v>6</v>
      </c>
      <c r="B38" s="37" t="s">
        <v>29</v>
      </c>
      <c r="C38" s="3" t="s">
        <v>49</v>
      </c>
      <c r="D38" s="23">
        <v>9.6</v>
      </c>
      <c r="E38" s="26">
        <v>7.6</v>
      </c>
      <c r="F38" s="26">
        <v>11</v>
      </c>
      <c r="G38" s="26">
        <v>8.4</v>
      </c>
      <c r="H38" s="26">
        <v>8.8000000000000007</v>
      </c>
      <c r="I38" s="26">
        <v>12</v>
      </c>
      <c r="J38" s="26">
        <v>8.6</v>
      </c>
      <c r="K38" s="26">
        <v>9.1999999999999993</v>
      </c>
      <c r="L38" s="26">
        <f>(10+7.5)/2</f>
        <v>8.75</v>
      </c>
      <c r="M38" s="26"/>
      <c r="N38" s="26">
        <v>11</v>
      </c>
      <c r="O38" s="26">
        <v>11</v>
      </c>
    </row>
    <row r="39" spans="1:15" x14ac:dyDescent="0.2">
      <c r="A39" s="36" t="s">
        <v>12</v>
      </c>
      <c r="B39" s="37" t="s">
        <v>32</v>
      </c>
      <c r="C39" s="4" t="s">
        <v>49</v>
      </c>
      <c r="D39" s="27">
        <v>32</v>
      </c>
      <c r="E39" s="26">
        <v>27</v>
      </c>
      <c r="F39" s="26">
        <v>32</v>
      </c>
      <c r="G39" s="26">
        <v>29</v>
      </c>
      <c r="H39" s="26">
        <v>31</v>
      </c>
      <c r="I39" s="26">
        <v>35</v>
      </c>
      <c r="J39" s="26">
        <v>30</v>
      </c>
      <c r="K39" s="26">
        <v>31</v>
      </c>
      <c r="L39" s="26">
        <v>30</v>
      </c>
      <c r="M39" s="26">
        <v>29</v>
      </c>
      <c r="N39" s="26">
        <f>'[1]2020'!$Z$18</f>
        <v>21</v>
      </c>
      <c r="O39" s="26">
        <v>23.5</v>
      </c>
    </row>
    <row r="40" spans="1:15" x14ac:dyDescent="0.2">
      <c r="A40" s="36" t="s">
        <v>11</v>
      </c>
      <c r="B40" s="37" t="s">
        <v>29</v>
      </c>
      <c r="C40" s="3" t="s">
        <v>48</v>
      </c>
      <c r="D40" s="23">
        <v>13</v>
      </c>
      <c r="E40" s="26">
        <v>8.9</v>
      </c>
      <c r="F40" s="26">
        <v>12</v>
      </c>
      <c r="G40" s="26">
        <v>11</v>
      </c>
      <c r="H40" s="26">
        <v>13</v>
      </c>
      <c r="I40" s="26">
        <v>18</v>
      </c>
      <c r="J40" s="26">
        <v>15</v>
      </c>
      <c r="K40" s="26">
        <v>16</v>
      </c>
      <c r="L40" s="26">
        <f>(17+13)/2</f>
        <v>15</v>
      </c>
      <c r="M40" s="26">
        <v>11</v>
      </c>
      <c r="N40" s="26">
        <f>'[1]2020'!$AI$18</f>
        <v>9.1999999999999993</v>
      </c>
      <c r="O40" s="26">
        <v>14</v>
      </c>
    </row>
    <row r="41" spans="1:15" hidden="1" x14ac:dyDescent="0.2">
      <c r="A41" s="36" t="s">
        <v>5</v>
      </c>
      <c r="B41" s="37" t="s">
        <v>28</v>
      </c>
      <c r="C41" s="3" t="s">
        <v>52</v>
      </c>
      <c r="D41" s="23">
        <v>1.2</v>
      </c>
      <c r="E41" s="26">
        <v>1.5</v>
      </c>
      <c r="F41" s="26">
        <v>0.93</v>
      </c>
      <c r="G41" s="26">
        <v>1</v>
      </c>
      <c r="H41" s="26">
        <v>1.1000000000000001</v>
      </c>
      <c r="I41" s="26">
        <v>0.84</v>
      </c>
      <c r="J41" s="26">
        <v>0.7</v>
      </c>
      <c r="K41" s="26"/>
      <c r="L41" s="26"/>
      <c r="M41" s="26"/>
      <c r="N41" s="26"/>
      <c r="O41" s="26"/>
    </row>
    <row r="42" spans="1:15" ht="25.5" x14ac:dyDescent="0.2">
      <c r="A42" s="36" t="s">
        <v>58</v>
      </c>
      <c r="B42" s="43" t="s">
        <v>29</v>
      </c>
      <c r="C42" s="32" t="s">
        <v>91</v>
      </c>
      <c r="D42" s="28">
        <v>2</v>
      </c>
      <c r="E42" s="26">
        <v>2.5</v>
      </c>
      <c r="F42" s="26">
        <v>1.7</v>
      </c>
      <c r="G42" s="26">
        <v>2.2999999999999998</v>
      </c>
      <c r="H42" s="26">
        <v>2</v>
      </c>
      <c r="I42" s="26">
        <v>1.7</v>
      </c>
      <c r="J42" s="26">
        <v>2.2999999999999998</v>
      </c>
      <c r="K42" s="26">
        <v>2.2000000000000002</v>
      </c>
      <c r="L42" s="26">
        <v>2</v>
      </c>
      <c r="M42" s="26">
        <v>2.2999999999999998</v>
      </c>
      <c r="N42" s="26">
        <f>'[1]2020'!$X$18</f>
        <v>2.4000000000000004</v>
      </c>
      <c r="O42" s="26">
        <v>2</v>
      </c>
    </row>
    <row r="43" spans="1:15" hidden="1" x14ac:dyDescent="0.2">
      <c r="A43" s="44" t="s">
        <v>102</v>
      </c>
      <c r="B43" s="45" t="s">
        <v>31</v>
      </c>
      <c r="C43" s="8" t="s">
        <v>108</v>
      </c>
      <c r="D43" s="34"/>
      <c r="E43" s="1"/>
      <c r="F43" s="1"/>
      <c r="G43" s="1"/>
      <c r="H43" s="33"/>
      <c r="I43" s="33"/>
      <c r="J43" s="33"/>
      <c r="K43" s="33"/>
      <c r="L43" s="33"/>
      <c r="M43" s="1" t="s">
        <v>103</v>
      </c>
      <c r="N43" s="1"/>
      <c r="O43" s="1"/>
    </row>
    <row r="44" spans="1:15" x14ac:dyDescent="0.2">
      <c r="A44" s="44" t="s">
        <v>104</v>
      </c>
      <c r="B44" s="45" t="s">
        <v>31</v>
      </c>
      <c r="C44" s="35"/>
      <c r="D44" s="34"/>
      <c r="E44" s="1"/>
      <c r="F44" s="1"/>
      <c r="G44" s="1"/>
      <c r="H44" s="33"/>
      <c r="I44" s="33"/>
      <c r="J44" s="33"/>
      <c r="K44" s="33"/>
      <c r="L44" s="33"/>
      <c r="M44" s="1" t="s">
        <v>95</v>
      </c>
      <c r="N44" s="1" t="s">
        <v>95</v>
      </c>
      <c r="O44" s="1" t="s">
        <v>95</v>
      </c>
    </row>
    <row r="45" spans="1:15" x14ac:dyDescent="0.2">
      <c r="A45" s="46" t="s">
        <v>105</v>
      </c>
      <c r="B45" s="45" t="s">
        <v>31</v>
      </c>
      <c r="C45" s="35"/>
      <c r="D45" s="34"/>
      <c r="E45" s="1"/>
      <c r="F45" s="1"/>
      <c r="G45" s="1"/>
      <c r="H45" s="33"/>
      <c r="I45" s="33"/>
      <c r="J45" s="33"/>
      <c r="K45" s="33"/>
      <c r="L45" s="33"/>
      <c r="M45" s="1" t="s">
        <v>95</v>
      </c>
      <c r="N45" s="1" t="s">
        <v>95</v>
      </c>
      <c r="O45" s="1" t="s">
        <v>95</v>
      </c>
    </row>
    <row r="46" spans="1:15" x14ac:dyDescent="0.2">
      <c r="A46" s="44" t="s">
        <v>106</v>
      </c>
      <c r="B46" s="45" t="s">
        <v>31</v>
      </c>
      <c r="C46" s="35"/>
      <c r="D46" s="34"/>
      <c r="E46" s="1"/>
      <c r="F46" s="1"/>
      <c r="G46" s="1"/>
      <c r="H46" s="33"/>
      <c r="I46" s="33"/>
      <c r="J46" s="33"/>
      <c r="K46" s="33"/>
      <c r="L46" s="33"/>
      <c r="M46" s="1" t="s">
        <v>95</v>
      </c>
      <c r="N46" s="1" t="s">
        <v>95</v>
      </c>
      <c r="O46" s="1" t="s">
        <v>95</v>
      </c>
    </row>
    <row r="47" spans="1:15" x14ac:dyDescent="0.2">
      <c r="A47" s="44" t="s">
        <v>107</v>
      </c>
      <c r="B47" s="45" t="s">
        <v>31</v>
      </c>
      <c r="C47" s="35"/>
      <c r="D47" s="34"/>
      <c r="E47" s="1"/>
      <c r="F47" s="1"/>
      <c r="G47" s="1"/>
      <c r="H47" s="33"/>
      <c r="I47" s="33"/>
      <c r="J47" s="33"/>
      <c r="K47" s="33"/>
      <c r="L47" s="33"/>
      <c r="M47" s="1" t="s">
        <v>95</v>
      </c>
      <c r="N47" s="1">
        <v>2.7</v>
      </c>
      <c r="O47" s="1">
        <v>2.0499999999999998</v>
      </c>
    </row>
    <row r="51" spans="1:12" ht="39" customHeight="1" x14ac:dyDescent="0.2">
      <c r="A51" s="48" t="s">
        <v>90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x14ac:dyDescent="0.2">
      <c r="A52" s="30" t="s">
        <v>61</v>
      </c>
    </row>
    <row r="53" spans="1:12" x14ac:dyDescent="0.2">
      <c r="A53" s="30" t="s">
        <v>63</v>
      </c>
    </row>
    <row r="54" spans="1:12" x14ac:dyDescent="0.2">
      <c r="A54" s="30" t="s">
        <v>64</v>
      </c>
    </row>
    <row r="55" spans="1:12" x14ac:dyDescent="0.2">
      <c r="A55" s="30" t="s">
        <v>18</v>
      </c>
    </row>
    <row r="56" spans="1:12" x14ac:dyDescent="0.2">
      <c r="A56" s="30" t="s">
        <v>68</v>
      </c>
    </row>
    <row r="57" spans="1:12" x14ac:dyDescent="0.2">
      <c r="A57" s="30" t="s">
        <v>69</v>
      </c>
    </row>
    <row r="58" spans="1:12" x14ac:dyDescent="0.2">
      <c r="A58" s="30" t="s">
        <v>87</v>
      </c>
    </row>
    <row r="59" spans="1:12" x14ac:dyDescent="0.2">
      <c r="A59" s="30" t="s">
        <v>88</v>
      </c>
    </row>
    <row r="60" spans="1:12" x14ac:dyDescent="0.2">
      <c r="A60" s="30" t="s">
        <v>71</v>
      </c>
    </row>
    <row r="61" spans="1:12" x14ac:dyDescent="0.2">
      <c r="A61" s="30" t="s">
        <v>89</v>
      </c>
    </row>
  </sheetData>
  <mergeCells count="2">
    <mergeCell ref="A2:F2"/>
    <mergeCell ref="A51:L51"/>
  </mergeCells>
  <pageMargins left="0.62992125984251968" right="0.62992125984251968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6F8BCBE5835D48BE9E1B32A7043FCE" ma:contentTypeVersion="12" ma:contentTypeDescription="Luo uusi asiakirja." ma:contentTypeScope="" ma:versionID="be17afe30330b636a37a8cc299caa99c">
  <xsd:schema xmlns:xsd="http://www.w3.org/2001/XMLSchema" xmlns:xs="http://www.w3.org/2001/XMLSchema" xmlns:p="http://schemas.microsoft.com/office/2006/metadata/properties" xmlns:ns1="http://schemas.microsoft.com/sharepoint/v3" xmlns:ns2="e2803589-fa26-4e69-8812-e6db3e6cfb41" xmlns:ns3="6897cd0b-8de4-468d-914e-9f7d586da2f3" targetNamespace="http://schemas.microsoft.com/office/2006/metadata/properties" ma:root="true" ma:fieldsID="364cd62d6d7ae1f1a69fbe74329d2761" ns1:_="" ns2:_="" ns3:_="">
    <xsd:import namespace="http://schemas.microsoft.com/sharepoint/v3"/>
    <xsd:import namespace="e2803589-fa26-4e69-8812-e6db3e6cfb41"/>
    <xsd:import namespace="6897cd0b-8de4-468d-914e-9f7d586da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Yhtenäisen yhteensopivuuskäytännön ominaisuudet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Yhtenäisen yhteensopivuuskäytännön käyttöliittymän toimint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03589-fa26-4e69-8812-e6db3e6cf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7cd0b-8de4-468d-914e-9f7d586da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928E4C9-A6EC-44D4-9295-7F93E208E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2803589-fa26-4e69-8812-e6db3e6cfb41"/>
    <ds:schemaRef ds:uri="6897cd0b-8de4-468d-914e-9f7d586da2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B2D9A2-1550-415A-9B2F-680CCCC29797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e2803589-fa26-4e69-8812-e6db3e6cfb4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897cd0b-8de4-468d-914e-9f7d586da2f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BC6D1A-401D-47ED-8FBF-6507CBA049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7CF2A0-4AD7-4539-B08F-35AD9E0CCA7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Jaksottainen 2010-</vt:lpstr>
      <vt:lpstr>'Jaksottainen 2010-'!Tulostusalue</vt:lpstr>
    </vt:vector>
  </TitlesOfParts>
  <Company>Seutu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Urvanta Helena</dc:creator>
  <cp:lastModifiedBy>Urvanta Helena</cp:lastModifiedBy>
  <cp:lastPrinted>2022-01-19T11:06:53Z</cp:lastPrinted>
  <dcterms:created xsi:type="dcterms:W3CDTF">2013-09-06T11:30:47Z</dcterms:created>
  <dcterms:modified xsi:type="dcterms:W3CDTF">2022-01-19T11:07:18Z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Urvanta Helena</vt:lpwstr>
  </property>
  <property fmtid="{D5CDD505-2E9C-101B-9397-08002B2CF9AE}" pid="3" name="display_urn:schemas-microsoft-com:office:office#Author">
    <vt:lpwstr>Urvanta Helena</vt:lpwstr>
  </property>
  <property fmtid="{D5CDD505-2E9C-101B-9397-08002B2CF9AE}" pid="4" name="ContentTypeId">
    <vt:lpwstr>0x010100626F8BCBE5835D48BE9E1B32A7043FCE</vt:lpwstr>
  </property>
</Properties>
</file>